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13_ncr:1_{449AC866-A988-4A60-93F2-1A8DCFF4C49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itelpagina" sheetId="1" r:id="rId1"/>
    <sheet name="Inhoudsopgave" sheetId="10" r:id="rId2"/>
    <sheet name="Balans" sheetId="3" r:id="rId3"/>
    <sheet name="W&amp;V" sheetId="9" r:id="rId4"/>
    <sheet name="Grondslagen" sheetId="8" r:id="rId5"/>
    <sheet name="Toelichtingen op de balans" sheetId="7" r:id="rId6"/>
    <sheet name="Toelichtingen W&amp;V" sheetId="5" r:id="rId7"/>
    <sheet name="Bestuur" sheetId="4" r:id="rId8"/>
  </sheets>
  <definedNames>
    <definedName name="_xlnm.Print_Area" localSheetId="5">'Toelichtingen op de balans'!$1:$1048576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5" l="1"/>
  <c r="H43" i="5"/>
  <c r="H34" i="5"/>
  <c r="H27" i="5"/>
  <c r="H22" i="5"/>
  <c r="F28" i="7"/>
  <c r="F26" i="7"/>
  <c r="G47" i="7"/>
  <c r="G41" i="7"/>
  <c r="G28" i="7"/>
  <c r="G26" i="7"/>
  <c r="G25" i="7"/>
  <c r="G29" i="7" s="1"/>
  <c r="G21" i="7"/>
  <c r="E30" i="9"/>
  <c r="E32" i="9"/>
  <c r="E31" i="9"/>
  <c r="E27" i="9"/>
  <c r="G32" i="9"/>
  <c r="G31" i="9"/>
  <c r="G30" i="9"/>
  <c r="G28" i="9"/>
  <c r="G27" i="9"/>
  <c r="H33" i="9" s="1"/>
  <c r="H23" i="9"/>
  <c r="H20" i="9"/>
  <c r="H24" i="9" s="1"/>
  <c r="H34" i="9" s="1"/>
  <c r="H36" i="9" s="1"/>
  <c r="E29" i="3"/>
  <c r="D22" i="3"/>
  <c r="G44" i="3"/>
  <c r="G29" i="3"/>
  <c r="F22" i="3"/>
  <c r="G23" i="3" s="1"/>
  <c r="G31" i="3" s="1"/>
  <c r="F22" i="5"/>
  <c r="F29" i="7"/>
  <c r="F27" i="5"/>
  <c r="F21" i="7"/>
  <c r="E23" i="3"/>
  <c r="F41" i="7"/>
  <c r="F53" i="5"/>
  <c r="F23" i="9"/>
  <c r="F20" i="9"/>
  <c r="F24" i="9" s="1"/>
  <c r="E44" i="3"/>
  <c r="F47" i="7"/>
  <c r="F43" i="5"/>
  <c r="F34" i="5"/>
  <c r="F33" i="9"/>
  <c r="E31" i="3"/>
  <c r="F34" i="9" l="1"/>
  <c r="F36" i="9" s="1"/>
</calcChain>
</file>

<file path=xl/sharedStrings.xml><?xml version="1.0" encoding="utf-8"?>
<sst xmlns="http://schemas.openxmlformats.org/spreadsheetml/2006/main" count="181" uniqueCount="118">
  <si>
    <t xml:space="preserve">     JAARVERSLAG</t>
  </si>
  <si>
    <t xml:space="preserve">           van:</t>
  </si>
  <si>
    <t>Stichting Geoffrey Donaldson Instituut</t>
  </si>
  <si>
    <t>Dorpsstraat 612</t>
  </si>
  <si>
    <t>1723 HK Noord-Scharwoude</t>
  </si>
  <si>
    <t>INHOUDSOPGAVE</t>
  </si>
  <si>
    <t>Pagina</t>
  </si>
  <si>
    <t>1.</t>
  </si>
  <si>
    <t>Balans per 31 december</t>
  </si>
  <si>
    <t>2.</t>
  </si>
  <si>
    <t>Exploitatieoverzicht</t>
  </si>
  <si>
    <t>3.</t>
  </si>
  <si>
    <t>Grondslagen financiële verslaglegging</t>
  </si>
  <si>
    <t>4.</t>
  </si>
  <si>
    <t>Toelichtingen op de balans per 31 december</t>
  </si>
  <si>
    <t>6</t>
  </si>
  <si>
    <t>5.</t>
  </si>
  <si>
    <t>Toelichtingen op het exploitatieoverzicht</t>
  </si>
  <si>
    <t>6.</t>
  </si>
  <si>
    <t>Bestuurssamenstelling en ondertekening</t>
  </si>
  <si>
    <t>BALANS PER 31 DECEMBER</t>
  </si>
  <si>
    <t>(Na winstbestemming)</t>
  </si>
  <si>
    <t>ACTIVA</t>
  </si>
  <si>
    <t>2019</t>
  </si>
  <si>
    <t>VASTE ACTIVA</t>
  </si>
  <si>
    <t>Verbouwingskosten</t>
  </si>
  <si>
    <t>Inventaris</t>
  </si>
  <si>
    <t>VLOTTENDE ACTIVA</t>
  </si>
  <si>
    <t>Voorraden</t>
  </si>
  <si>
    <t>PM</t>
  </si>
  <si>
    <t>LIQUIDE MIDDELEN</t>
  </si>
  <si>
    <t>PASSIVA</t>
  </si>
  <si>
    <t>STICHTINGSVERMOGEN</t>
  </si>
  <si>
    <t>Algemene Reserve</t>
  </si>
  <si>
    <t>KORTLOPENDE SCHULDEN</t>
  </si>
  <si>
    <t>Overlopende passiva</t>
  </si>
  <si>
    <t xml:space="preserve">Exploitatieoverzicht </t>
  </si>
  <si>
    <t>Opbrengsten;</t>
  </si>
  <si>
    <t>Ontvangen donaties</t>
  </si>
  <si>
    <t>Ontvangsten museum</t>
  </si>
  <si>
    <t>Verkopen drukwerk en overig</t>
  </si>
  <si>
    <t>Inkopen drukwerk</t>
  </si>
  <si>
    <t>Schenkingen</t>
  </si>
  <si>
    <t>Totale opbrengsten ………………………………………..</t>
  </si>
  <si>
    <t>Onkosten;</t>
  </si>
  <si>
    <t>Afschrijvingen</t>
  </si>
  <si>
    <t>Huisvestingskosten</t>
  </si>
  <si>
    <t>Inventariskosten</t>
  </si>
  <si>
    <t>Kosten collecties</t>
  </si>
  <si>
    <t>Verkoopkosten</t>
  </si>
  <si>
    <t>Algemene beheerskosten</t>
  </si>
  <si>
    <t>Totale onkosten ……………………………………………</t>
  </si>
  <si>
    <t>Financiële baten en lasten</t>
  </si>
  <si>
    <t>Exploitatieoverschot ………………………………………..</t>
  </si>
  <si>
    <t>GRONDSLAGEN VAN DE FINANCIËLE VERSLAGLEGGING</t>
  </si>
  <si>
    <t>1. ALGEMEEN</t>
  </si>
  <si>
    <t>Dit jaarverslag is opgesteld naar de grondslag van de historische kosten.</t>
  </si>
  <si>
    <t>2. WAARDERINGSGRONDSLAGEN VOOR DE BALANS</t>
  </si>
  <si>
    <t>Materiële vaste activa</t>
  </si>
  <si>
    <t>Waardering vindt plaats tegen de aanschaffingsprijs verminderd met lineaire afschrijvingen,</t>
  </si>
  <si>
    <t>die gebaseerd zijn op de geschatte levensduur en berekend over de aanschaffingsprijs.</t>
  </si>
  <si>
    <t>De afschrijvingspercentages bedragen:</t>
  </si>
  <si>
    <t>5,00</t>
  </si>
  <si>
    <t>5,00 - 10,00</t>
  </si>
  <si>
    <t>Overige activa en passiva</t>
  </si>
  <si>
    <t>De vorderingen en liquide middelen, alsmede de kortlopende schulden worden</t>
  </si>
  <si>
    <t>gewaardeerd tegen nominale waarde.</t>
  </si>
  <si>
    <t>3. GRONDSLAGEN VOOR DE RESULTATENREKENING</t>
  </si>
  <si>
    <t>Dit betreft de op de verslagperiode betrekking hebbende van derden ontvangen en aan derden</t>
  </si>
  <si>
    <t>betaalde rente.</t>
  </si>
  <si>
    <t>TOELICHTINGEN OP DE BALANS</t>
  </si>
  <si>
    <t>Boekwaarde 1 januari</t>
  </si>
  <si>
    <t>Investeringen</t>
  </si>
  <si>
    <t>Desinvesteringen</t>
  </si>
  <si>
    <t>Boekwaarde 31 december</t>
  </si>
  <si>
    <t>Diverse collecties en drukwerk</t>
  </si>
  <si>
    <t>Kas</t>
  </si>
  <si>
    <t>Rabobank, rekening courant, NL28RABO0188954775</t>
  </si>
  <si>
    <t>Saldo algemene reserve 1 januari</t>
  </si>
  <si>
    <t>Exploitatieoverschot</t>
  </si>
  <si>
    <t>Saldo algemene reserve 31 december</t>
  </si>
  <si>
    <t>TOELICHTINGEN OP DE RESULTATENREKENING</t>
  </si>
  <si>
    <t>FINANCIËLE BATEN EN LASTEN</t>
  </si>
  <si>
    <t>Huurlasten</t>
  </si>
  <si>
    <t>Onderhoud opstallen</t>
  </si>
  <si>
    <t>Overige huisvestingskosten</t>
  </si>
  <si>
    <t>Onderhoud inventaris</t>
  </si>
  <si>
    <t>Aankopen collecties</t>
  </si>
  <si>
    <t>Onderhoud collecties</t>
  </si>
  <si>
    <t>Overige kosten collecties</t>
  </si>
  <si>
    <t>Reis- en verblijfskosten</t>
  </si>
  <si>
    <t>Representatiekosten</t>
  </si>
  <si>
    <t>Advertentiekosten</t>
  </si>
  <si>
    <t>Onderzoekskosten</t>
  </si>
  <si>
    <t>Overige verkoopkosten</t>
  </si>
  <si>
    <t>Kantoorbenodigdheden</t>
  </si>
  <si>
    <t>Contributies en abonnementen</t>
  </si>
  <si>
    <t>Communicatiekosten</t>
  </si>
  <si>
    <t>Autokosten</t>
  </si>
  <si>
    <t>Vergaderkosten</t>
  </si>
  <si>
    <t>Overige algemene kosten</t>
  </si>
  <si>
    <t>Bankkosten</t>
  </si>
  <si>
    <t>De heer E.W.J. Barten</t>
  </si>
  <si>
    <t>Voorzitter</t>
  </si>
  <si>
    <t>De heer R. Basten</t>
  </si>
  <si>
    <t>Secretaris</t>
  </si>
  <si>
    <t>De heer N.T. Molenaar</t>
  </si>
  <si>
    <t>Penningmeester</t>
  </si>
  <si>
    <t>De heer R.M.J. Vande Winkel</t>
  </si>
  <si>
    <t>Bestuurslid</t>
  </si>
  <si>
    <t>De heer E.W.F. de Jong</t>
  </si>
  <si>
    <t>Getekend voor accoord,</t>
  </si>
  <si>
    <t xml:space="preserve">     Over het boekjaar 1 januari 2020 t/m 31 december 2020</t>
  </si>
  <si>
    <t>2020</t>
  </si>
  <si>
    <t>….............</t>
  </si>
  <si>
    <t>Bestuurssamenstelling per 31 december 2020</t>
  </si>
  <si>
    <t>Noord Scharwoude, 23 november 2021</t>
  </si>
  <si>
    <t>Uitgebracht op 23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</si>
</sst>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\(#,##0\)"/>
    <numFmt numFmtId="165" formatCode="dd/mm/yy"/>
  </numFmts>
  <fonts count="8" x14ac:knownFonts="1"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8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/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5" fillId="0" borderId="2" xfId="0" applyNumberFormat="1" applyFont="1" applyBorder="1"/>
    <xf numFmtId="49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64" fontId="0" fillId="0" borderId="3" xfId="0" applyNumberFormat="1" applyBorder="1"/>
    <xf numFmtId="2" fontId="0" fillId="0" borderId="0" xfId="0" applyNumberFormat="1"/>
    <xf numFmtId="164" fontId="5" fillId="0" borderId="4" xfId="0" applyNumberFormat="1" applyFont="1" applyBorder="1" applyAlignment="1">
      <alignment horizontal="center"/>
    </xf>
    <xf numFmtId="0" fontId="0" fillId="0" borderId="4" xfId="0" applyBorder="1"/>
    <xf numFmtId="0" fontId="7" fillId="0" borderId="0" xfId="0" applyFon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8"/>
  <sheetViews>
    <sheetView topLeftCell="A2" workbookViewId="0">
      <selection activeCell="G32" sqref="G32"/>
    </sheetView>
  </sheetViews>
  <sheetFormatPr defaultRowHeight="12.75" x14ac:dyDescent="0.2"/>
  <sheetData>
    <row r="6" spans="2:4" ht="20.25" x14ac:dyDescent="0.3">
      <c r="C6" s="1" t="s">
        <v>0</v>
      </c>
    </row>
    <row r="9" spans="2:4" x14ac:dyDescent="0.2">
      <c r="B9" s="12" t="s">
        <v>112</v>
      </c>
    </row>
    <row r="11" spans="2:4" x14ac:dyDescent="0.2">
      <c r="D11" t="s">
        <v>1</v>
      </c>
    </row>
    <row r="13" spans="2:4" x14ac:dyDescent="0.2">
      <c r="C13" s="12" t="s">
        <v>2</v>
      </c>
    </row>
    <row r="14" spans="2:4" x14ac:dyDescent="0.2">
      <c r="C14" s="12" t="s">
        <v>3</v>
      </c>
    </row>
    <row r="15" spans="2:4" x14ac:dyDescent="0.2">
      <c r="C15" s="12" t="s">
        <v>4</v>
      </c>
    </row>
    <row r="18" spans="2:2" x14ac:dyDescent="0.2">
      <c r="B18" s="12" t="s">
        <v>117</v>
      </c>
    </row>
  </sheetData>
  <phoneticPr fontId="6" type="noConversion"/>
  <pageMargins left="0.75" right="0.75" top="1" bottom="1" header="0.5" footer="0.5"/>
  <pageSetup paperSize="9" orientation="portrait" r:id="rId1"/>
  <headerFooter alignWithMargins="0"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G32" sqref="G32"/>
    </sheetView>
  </sheetViews>
  <sheetFormatPr defaultRowHeight="12.75" x14ac:dyDescent="0.2"/>
  <cols>
    <col min="1" max="1" width="6" customWidth="1"/>
  </cols>
  <sheetData>
    <row r="1" spans="1:8" x14ac:dyDescent="0.2">
      <c r="D1" s="6"/>
      <c r="E1" s="6"/>
      <c r="F1" s="6"/>
      <c r="G1" s="6"/>
      <c r="H1" s="6"/>
    </row>
    <row r="2" spans="1:8" x14ac:dyDescent="0.2">
      <c r="A2" s="12" t="s">
        <v>2</v>
      </c>
      <c r="D2" s="6"/>
      <c r="E2" s="6"/>
      <c r="F2" s="6"/>
      <c r="G2" s="6"/>
      <c r="H2" s="6"/>
    </row>
    <row r="3" spans="1:8" x14ac:dyDescent="0.2">
      <c r="A3" s="12" t="s">
        <v>3</v>
      </c>
      <c r="D3" s="6"/>
      <c r="E3" s="6"/>
      <c r="F3" s="6"/>
      <c r="G3" s="6"/>
      <c r="H3" s="6"/>
    </row>
    <row r="4" spans="1:8" x14ac:dyDescent="0.2">
      <c r="A4" s="12" t="s">
        <v>4</v>
      </c>
      <c r="D4" s="6"/>
      <c r="E4" s="6"/>
      <c r="F4" s="6"/>
      <c r="G4" s="6"/>
      <c r="H4" s="6"/>
    </row>
    <row r="5" spans="1:8" x14ac:dyDescent="0.2">
      <c r="D5" s="6"/>
      <c r="E5" s="6"/>
      <c r="F5" s="6"/>
      <c r="G5" s="6"/>
      <c r="H5" s="6"/>
    </row>
    <row r="6" spans="1:8" x14ac:dyDescent="0.2">
      <c r="D6" s="6"/>
      <c r="E6" s="6"/>
      <c r="F6" s="6"/>
      <c r="G6" s="6"/>
      <c r="H6" s="6"/>
    </row>
    <row r="7" spans="1:8" x14ac:dyDescent="0.2">
      <c r="D7" s="6"/>
      <c r="E7" s="6"/>
      <c r="F7" s="6"/>
      <c r="G7" s="6"/>
      <c r="H7" s="6"/>
    </row>
    <row r="8" spans="1:8" x14ac:dyDescent="0.2">
      <c r="D8" s="6"/>
      <c r="E8" s="6"/>
      <c r="F8" s="6"/>
      <c r="G8" s="6"/>
      <c r="H8" s="6"/>
    </row>
    <row r="9" spans="1:8" x14ac:dyDescent="0.2">
      <c r="D9" s="6"/>
      <c r="E9" s="6"/>
      <c r="F9" s="6"/>
      <c r="G9" s="6"/>
      <c r="H9" s="6"/>
    </row>
    <row r="10" spans="1:8" ht="15" x14ac:dyDescent="0.25">
      <c r="A10" s="5" t="s">
        <v>5</v>
      </c>
      <c r="D10" s="6"/>
      <c r="E10" s="6"/>
      <c r="F10" s="6"/>
      <c r="G10" s="6"/>
      <c r="H10" s="7" t="s">
        <v>6</v>
      </c>
    </row>
    <row r="13" spans="1:8" x14ac:dyDescent="0.2">
      <c r="A13" t="s">
        <v>7</v>
      </c>
      <c r="B13" s="12" t="s">
        <v>8</v>
      </c>
      <c r="H13">
        <v>3</v>
      </c>
    </row>
    <row r="15" spans="1:8" x14ac:dyDescent="0.2">
      <c r="A15" t="s">
        <v>9</v>
      </c>
      <c r="B15" s="12" t="s">
        <v>10</v>
      </c>
      <c r="H15">
        <v>4</v>
      </c>
    </row>
    <row r="17" spans="1:8" x14ac:dyDescent="0.2">
      <c r="A17" t="s">
        <v>11</v>
      </c>
      <c r="B17" t="s">
        <v>12</v>
      </c>
      <c r="H17">
        <v>5</v>
      </c>
    </row>
    <row r="19" spans="1:8" x14ac:dyDescent="0.2">
      <c r="A19" t="s">
        <v>13</v>
      </c>
      <c r="B19" s="12" t="s">
        <v>14</v>
      </c>
      <c r="H19" s="3" t="s">
        <v>15</v>
      </c>
    </row>
    <row r="21" spans="1:8" x14ac:dyDescent="0.2">
      <c r="A21" t="s">
        <v>16</v>
      </c>
      <c r="B21" s="12" t="s">
        <v>17</v>
      </c>
      <c r="H21">
        <v>7</v>
      </c>
    </row>
    <row r="23" spans="1:8" x14ac:dyDescent="0.2">
      <c r="A23" t="s">
        <v>18</v>
      </c>
      <c r="B23" t="s">
        <v>19</v>
      </c>
      <c r="H23">
        <v>8</v>
      </c>
    </row>
  </sheetData>
  <phoneticPr fontId="6" type="noConversion"/>
  <pageMargins left="0.75" right="0.75" top="1" bottom="1" header="0.5" footer="0.5"/>
  <pageSetup paperSize="9" orientation="portrait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5"/>
  <sheetViews>
    <sheetView topLeftCell="A7" workbookViewId="0">
      <selection activeCell="G32" sqref="G32"/>
    </sheetView>
  </sheetViews>
  <sheetFormatPr defaultRowHeight="12.75" x14ac:dyDescent="0.2"/>
  <cols>
    <col min="4" max="7" width="10.7109375" style="6" bestFit="1" customWidth="1"/>
    <col min="8" max="8" width="9.140625" style="6"/>
  </cols>
  <sheetData>
    <row r="2" spans="1:8" x14ac:dyDescent="0.2">
      <c r="A2" s="12" t="s">
        <v>2</v>
      </c>
    </row>
    <row r="3" spans="1:8" x14ac:dyDescent="0.2">
      <c r="A3" s="12" t="s">
        <v>3</v>
      </c>
    </row>
    <row r="4" spans="1:8" x14ac:dyDescent="0.2">
      <c r="A4" s="12" t="s">
        <v>4</v>
      </c>
    </row>
    <row r="10" spans="1:8" ht="15" x14ac:dyDescent="0.25">
      <c r="A10" s="5" t="s">
        <v>20</v>
      </c>
    </row>
    <row r="11" spans="1:8" s="2" customFormat="1" x14ac:dyDescent="0.2">
      <c r="A11" s="2" t="s">
        <v>21</v>
      </c>
      <c r="D11" s="7"/>
      <c r="E11" s="7"/>
      <c r="F11" s="7"/>
      <c r="G11" s="7"/>
      <c r="H11" s="7"/>
    </row>
    <row r="16" spans="1:8" x14ac:dyDescent="0.2">
      <c r="A16" s="2" t="s">
        <v>22</v>
      </c>
      <c r="D16" s="27" t="s">
        <v>113</v>
      </c>
      <c r="E16" s="27"/>
      <c r="F16" s="27" t="s">
        <v>23</v>
      </c>
      <c r="G16" s="27"/>
    </row>
    <row r="19" spans="1:7" x14ac:dyDescent="0.2">
      <c r="A19" s="12" t="s">
        <v>24</v>
      </c>
    </row>
    <row r="20" spans="1:7" x14ac:dyDescent="0.2">
      <c r="A20" s="12"/>
    </row>
    <row r="21" spans="1:7" x14ac:dyDescent="0.2">
      <c r="A21" s="12" t="s">
        <v>25</v>
      </c>
      <c r="D21" s="6">
        <v>77000</v>
      </c>
      <c r="F21" s="6">
        <v>81000</v>
      </c>
    </row>
    <row r="22" spans="1:7" x14ac:dyDescent="0.2">
      <c r="A22" s="12" t="s">
        <v>26</v>
      </c>
      <c r="D22" s="8">
        <f>30650+46010</f>
        <v>76660</v>
      </c>
      <c r="F22" s="8">
        <f>33520+26815</f>
        <v>60335</v>
      </c>
    </row>
    <row r="23" spans="1:7" x14ac:dyDescent="0.2">
      <c r="A23" s="12"/>
      <c r="E23" s="6">
        <f>SUM(D21:D22)</f>
        <v>153660</v>
      </c>
      <c r="G23" s="6">
        <f>SUM(F21:F22)</f>
        <v>141335</v>
      </c>
    </row>
    <row r="25" spans="1:7" x14ac:dyDescent="0.2">
      <c r="A25" s="12" t="s">
        <v>27</v>
      </c>
    </row>
    <row r="27" spans="1:7" x14ac:dyDescent="0.2">
      <c r="A27" s="12" t="s">
        <v>28</v>
      </c>
      <c r="E27" s="16" t="s">
        <v>29</v>
      </c>
      <c r="G27" s="26" t="s">
        <v>29</v>
      </c>
    </row>
    <row r="29" spans="1:7" x14ac:dyDescent="0.2">
      <c r="A29" s="12" t="s">
        <v>30</v>
      </c>
      <c r="E29" s="6">
        <f>308+4463</f>
        <v>4771</v>
      </c>
      <c r="G29" s="6">
        <f>319+5645</f>
        <v>5964</v>
      </c>
    </row>
    <row r="31" spans="1:7" ht="13.5" thickBot="1" x14ac:dyDescent="0.25">
      <c r="E31" s="9">
        <f>SUM(E22:E29)</f>
        <v>158431</v>
      </c>
      <c r="G31" s="9">
        <f>SUM(G22:G29)</f>
        <v>147299</v>
      </c>
    </row>
    <row r="32" spans="1:7" ht="13.5" thickTop="1" x14ac:dyDescent="0.2"/>
    <row r="33" spans="1:7" x14ac:dyDescent="0.2">
      <c r="A33" s="2"/>
    </row>
    <row r="34" spans="1:7" x14ac:dyDescent="0.2">
      <c r="A34" s="2" t="s">
        <v>31</v>
      </c>
    </row>
    <row r="36" spans="1:7" x14ac:dyDescent="0.2">
      <c r="A36" t="s">
        <v>32</v>
      </c>
    </row>
    <row r="38" spans="1:7" x14ac:dyDescent="0.2">
      <c r="A38" t="s">
        <v>33</v>
      </c>
      <c r="E38" s="6">
        <v>158431</v>
      </c>
      <c r="G38" s="6">
        <v>147299</v>
      </c>
    </row>
    <row r="40" spans="1:7" x14ac:dyDescent="0.2">
      <c r="A40" t="s">
        <v>34</v>
      </c>
    </row>
    <row r="42" spans="1:7" x14ac:dyDescent="0.2">
      <c r="A42" t="s">
        <v>35</v>
      </c>
      <c r="E42" s="6">
        <v>0</v>
      </c>
      <c r="G42" s="6">
        <v>0</v>
      </c>
    </row>
    <row r="44" spans="1:7" ht="13.5" thickBot="1" x14ac:dyDescent="0.25">
      <c r="E44" s="9">
        <f>SUM(E37:E43)</f>
        <v>158431</v>
      </c>
      <c r="G44" s="9">
        <f>SUM(G37:G43)</f>
        <v>147299</v>
      </c>
    </row>
    <row r="45" spans="1:7" ht="13.5" thickTop="1" x14ac:dyDescent="0.2"/>
  </sheetData>
  <mergeCells count="2">
    <mergeCell ref="F16:G16"/>
    <mergeCell ref="D16:E16"/>
  </mergeCells>
  <phoneticPr fontId="6" type="noConversion"/>
  <pageMargins left="0.75" right="0.75" top="1" bottom="1" header="0.5" footer="0.5"/>
  <pageSetup paperSize="9" orientation="portrait" r:id="rId1"/>
  <headerFooter alignWithMargins="0"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7" workbookViewId="0">
      <selection activeCell="G11" sqref="G11"/>
    </sheetView>
  </sheetViews>
  <sheetFormatPr defaultRowHeight="12.75" x14ac:dyDescent="0.2"/>
  <cols>
    <col min="5" max="5" width="9.140625" style="6"/>
    <col min="6" max="6" width="10.7109375" style="6" bestFit="1" customWidth="1"/>
    <col min="7" max="7" width="9.140625" style="6"/>
    <col min="8" max="8" width="10.7109375" style="6" bestFit="1" customWidth="1"/>
  </cols>
  <sheetData>
    <row r="1" spans="1:8" x14ac:dyDescent="0.2">
      <c r="D1" s="6"/>
    </row>
    <row r="2" spans="1:8" x14ac:dyDescent="0.2">
      <c r="A2" s="12" t="s">
        <v>2</v>
      </c>
      <c r="D2" s="6"/>
    </row>
    <row r="3" spans="1:8" x14ac:dyDescent="0.2">
      <c r="A3" s="12" t="s">
        <v>3</v>
      </c>
      <c r="D3" s="6"/>
    </row>
    <row r="4" spans="1:8" x14ac:dyDescent="0.2">
      <c r="A4" s="12" t="s">
        <v>4</v>
      </c>
      <c r="D4" s="6"/>
    </row>
    <row r="5" spans="1:8" x14ac:dyDescent="0.2">
      <c r="D5" s="6"/>
    </row>
    <row r="9" spans="1:8" ht="15" x14ac:dyDescent="0.25">
      <c r="A9" s="4" t="s">
        <v>36</v>
      </c>
    </row>
    <row r="13" spans="1:8" x14ac:dyDescent="0.2">
      <c r="E13" s="28" t="s">
        <v>113</v>
      </c>
      <c r="F13" s="27"/>
      <c r="G13" s="28" t="s">
        <v>23</v>
      </c>
      <c r="H13" s="27"/>
    </row>
    <row r="14" spans="1:8" x14ac:dyDescent="0.2">
      <c r="E14" s="29"/>
      <c r="F14" s="29"/>
      <c r="G14" s="29"/>
      <c r="H14" s="29"/>
    </row>
    <row r="15" spans="1:8" x14ac:dyDescent="0.2">
      <c r="E15" s="16"/>
      <c r="F15" s="16"/>
      <c r="G15" s="26"/>
      <c r="H15" s="26"/>
    </row>
    <row r="16" spans="1:8" x14ac:dyDescent="0.2">
      <c r="A16" s="22" t="s">
        <v>37</v>
      </c>
    </row>
    <row r="17" spans="1:8" x14ac:dyDescent="0.2">
      <c r="A17" s="12" t="s">
        <v>38</v>
      </c>
      <c r="F17" s="6">
        <v>130355</v>
      </c>
      <c r="H17" s="6">
        <v>97817</v>
      </c>
    </row>
    <row r="18" spans="1:8" x14ac:dyDescent="0.2">
      <c r="A18" s="12" t="s">
        <v>39</v>
      </c>
      <c r="F18" s="6">
        <v>810</v>
      </c>
      <c r="H18" s="6">
        <v>1178</v>
      </c>
    </row>
    <row r="19" spans="1:8" x14ac:dyDescent="0.2">
      <c r="A19" s="12" t="s">
        <v>40</v>
      </c>
      <c r="F19" s="6">
        <v>98</v>
      </c>
      <c r="H19" s="6">
        <v>390</v>
      </c>
    </row>
    <row r="20" spans="1:8" x14ac:dyDescent="0.2">
      <c r="A20" s="12"/>
      <c r="F20" s="18">
        <f>SUM(F17:F19)</f>
        <v>131263</v>
      </c>
      <c r="H20" s="18">
        <f>SUM(H17:H19)</f>
        <v>99385</v>
      </c>
    </row>
    <row r="21" spans="1:8" x14ac:dyDescent="0.2">
      <c r="A21" s="12" t="s">
        <v>41</v>
      </c>
      <c r="E21" s="6">
        <v>0</v>
      </c>
      <c r="G21" s="6">
        <v>0</v>
      </c>
    </row>
    <row r="22" spans="1:8" x14ac:dyDescent="0.2">
      <c r="A22" s="12" t="s">
        <v>42</v>
      </c>
      <c r="E22" s="8">
        <v>0</v>
      </c>
      <c r="G22" s="8">
        <v>0</v>
      </c>
    </row>
    <row r="23" spans="1:8" x14ac:dyDescent="0.2">
      <c r="A23" s="12"/>
      <c r="F23" s="6">
        <f>SUM(E21:E22)</f>
        <v>0</v>
      </c>
      <c r="H23" s="6">
        <f>SUM(G21:G22)</f>
        <v>0</v>
      </c>
    </row>
    <row r="24" spans="1:8" x14ac:dyDescent="0.2">
      <c r="A24" s="12" t="s">
        <v>43</v>
      </c>
      <c r="F24" s="18">
        <f>F20-F23</f>
        <v>131263</v>
      </c>
      <c r="G24" s="6" t="s">
        <v>114</v>
      </c>
      <c r="H24" s="18">
        <f>H20-H23</f>
        <v>99385</v>
      </c>
    </row>
    <row r="26" spans="1:8" x14ac:dyDescent="0.2">
      <c r="A26" s="22" t="s">
        <v>44</v>
      </c>
    </row>
    <row r="27" spans="1:8" x14ac:dyDescent="0.2">
      <c r="A27" s="12" t="s">
        <v>45</v>
      </c>
      <c r="E27" s="6">
        <f>4000+7200</f>
        <v>11200</v>
      </c>
      <c r="G27" s="6">
        <f>4000+6113</f>
        <v>10113</v>
      </c>
    </row>
    <row r="28" spans="1:8" x14ac:dyDescent="0.2">
      <c r="A28" s="12" t="s">
        <v>46</v>
      </c>
      <c r="E28" s="6">
        <v>24000</v>
      </c>
      <c r="G28" s="6">
        <f>242+24000+2620</f>
        <v>26862</v>
      </c>
    </row>
    <row r="29" spans="1:8" x14ac:dyDescent="0.2">
      <c r="A29" s="12" t="s">
        <v>47</v>
      </c>
      <c r="E29" s="6">
        <v>2452</v>
      </c>
      <c r="G29" s="6">
        <v>895</v>
      </c>
    </row>
    <row r="30" spans="1:8" x14ac:dyDescent="0.2">
      <c r="A30" s="12" t="s">
        <v>48</v>
      </c>
      <c r="E30" s="6">
        <f>14494+52502</f>
        <v>66996</v>
      </c>
      <c r="G30" s="6">
        <f>17613+26246</f>
        <v>43859</v>
      </c>
    </row>
    <row r="31" spans="1:8" x14ac:dyDescent="0.2">
      <c r="A31" s="12" t="s">
        <v>49</v>
      </c>
      <c r="E31" s="6">
        <f>634+312+1328+11701</f>
        <v>13975</v>
      </c>
      <c r="G31" s="6">
        <f>552+125+66+4064</f>
        <v>4807</v>
      </c>
    </row>
    <row r="32" spans="1:8" x14ac:dyDescent="0.2">
      <c r="A32" s="12" t="s">
        <v>50</v>
      </c>
      <c r="E32" s="8">
        <f>299+65+875+94</f>
        <v>1333</v>
      </c>
      <c r="G32" s="8">
        <f>226+208+1024+25+681</f>
        <v>2164</v>
      </c>
    </row>
    <row r="33" spans="1:8" x14ac:dyDescent="0.2">
      <c r="A33" s="12" t="s">
        <v>51</v>
      </c>
      <c r="F33" s="6">
        <f>SUM(E27:E32)</f>
        <v>119956</v>
      </c>
      <c r="G33" s="6" t="s">
        <v>114</v>
      </c>
      <c r="H33" s="6">
        <f>SUM(G27:G32)</f>
        <v>88700</v>
      </c>
    </row>
    <row r="34" spans="1:8" x14ac:dyDescent="0.2">
      <c r="F34" s="18">
        <f>F24-F33</f>
        <v>11307</v>
      </c>
      <c r="H34" s="18">
        <f>H24-H33</f>
        <v>10685</v>
      </c>
    </row>
    <row r="35" spans="1:8" x14ac:dyDescent="0.2">
      <c r="A35" s="12" t="s">
        <v>52</v>
      </c>
      <c r="F35" s="6">
        <v>175</v>
      </c>
      <c r="H35" s="6">
        <v>175</v>
      </c>
    </row>
    <row r="36" spans="1:8" ht="13.5" thickBot="1" x14ac:dyDescent="0.25">
      <c r="A36" s="12" t="s">
        <v>53</v>
      </c>
      <c r="F36" s="9">
        <f>F34-F35</f>
        <v>11132</v>
      </c>
      <c r="G36" s="6" t="s">
        <v>114</v>
      </c>
      <c r="H36" s="9">
        <f>H34-H35</f>
        <v>10510</v>
      </c>
    </row>
    <row r="37" spans="1:8" ht="13.5" thickTop="1" x14ac:dyDescent="0.2"/>
  </sheetData>
  <mergeCells count="4">
    <mergeCell ref="G13:H13"/>
    <mergeCell ref="E13:F13"/>
    <mergeCell ref="E14:F14"/>
    <mergeCell ref="G14:H14"/>
  </mergeCells>
  <phoneticPr fontId="6" type="noConversion"/>
  <pageMargins left="0.75" right="0.75" top="1" bottom="1" header="0.5" footer="0.5"/>
  <pageSetup paperSize="9" orientation="portrait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topLeftCell="A16" workbookViewId="0">
      <selection activeCell="G32" sqref="G32"/>
    </sheetView>
  </sheetViews>
  <sheetFormatPr defaultRowHeight="12.75" x14ac:dyDescent="0.2"/>
  <sheetData>
    <row r="1" spans="1:8" x14ac:dyDescent="0.2">
      <c r="D1" s="6"/>
      <c r="E1" s="6"/>
      <c r="F1" s="6"/>
      <c r="G1" s="6"/>
      <c r="H1" s="6"/>
    </row>
    <row r="2" spans="1:8" x14ac:dyDescent="0.2">
      <c r="A2" s="12" t="s">
        <v>2</v>
      </c>
      <c r="D2" s="6"/>
      <c r="E2" s="6"/>
      <c r="F2" s="6"/>
      <c r="G2" s="6"/>
      <c r="H2" s="6"/>
    </row>
    <row r="3" spans="1:8" x14ac:dyDescent="0.2">
      <c r="A3" s="12" t="s">
        <v>3</v>
      </c>
      <c r="D3" s="6"/>
      <c r="E3" s="6"/>
      <c r="F3" s="6"/>
      <c r="G3" s="6"/>
      <c r="H3" s="6"/>
    </row>
    <row r="4" spans="1:8" x14ac:dyDescent="0.2">
      <c r="A4" s="12" t="s">
        <v>4</v>
      </c>
      <c r="D4" s="6"/>
      <c r="E4" s="6"/>
      <c r="F4" s="6"/>
      <c r="G4" s="6"/>
      <c r="H4" s="6"/>
    </row>
    <row r="5" spans="1:8" x14ac:dyDescent="0.2">
      <c r="D5" s="6"/>
      <c r="E5" s="6"/>
      <c r="F5" s="6"/>
      <c r="G5" s="6"/>
      <c r="H5" s="6"/>
    </row>
    <row r="6" spans="1:8" x14ac:dyDescent="0.2">
      <c r="E6" s="6"/>
      <c r="F6" s="6"/>
      <c r="G6" s="6"/>
      <c r="H6" s="6"/>
    </row>
    <row r="7" spans="1:8" x14ac:dyDescent="0.2">
      <c r="E7" s="6"/>
      <c r="F7" s="6"/>
      <c r="G7" s="6"/>
      <c r="H7" s="6"/>
    </row>
    <row r="8" spans="1:8" x14ac:dyDescent="0.2">
      <c r="E8" s="6"/>
      <c r="F8" s="6"/>
      <c r="G8" s="6"/>
      <c r="H8" s="6"/>
    </row>
    <row r="9" spans="1:8" ht="15" x14ac:dyDescent="0.25">
      <c r="A9" s="5" t="s">
        <v>54</v>
      </c>
      <c r="E9" s="6"/>
      <c r="F9" s="6"/>
      <c r="G9" s="6"/>
      <c r="H9" s="6"/>
    </row>
    <row r="12" spans="1:8" ht="15" x14ac:dyDescent="0.25">
      <c r="A12" s="4" t="s">
        <v>55</v>
      </c>
    </row>
    <row r="14" spans="1:8" x14ac:dyDescent="0.2">
      <c r="A14" t="s">
        <v>56</v>
      </c>
    </row>
    <row r="17" spans="1:3" ht="15" x14ac:dyDescent="0.25">
      <c r="A17" s="4" t="s">
        <v>57</v>
      </c>
    </row>
    <row r="19" spans="1:3" x14ac:dyDescent="0.2">
      <c r="A19" s="2" t="s">
        <v>58</v>
      </c>
    </row>
    <row r="20" spans="1:3" x14ac:dyDescent="0.2">
      <c r="A20" s="2"/>
    </row>
    <row r="21" spans="1:3" x14ac:dyDescent="0.2">
      <c r="A21" t="s">
        <v>59</v>
      </c>
    </row>
    <row r="22" spans="1:3" x14ac:dyDescent="0.2">
      <c r="A22" t="s">
        <v>60</v>
      </c>
    </row>
    <row r="24" spans="1:3" x14ac:dyDescent="0.2">
      <c r="A24" t="s">
        <v>61</v>
      </c>
    </row>
    <row r="26" spans="1:3" x14ac:dyDescent="0.2">
      <c r="A26" s="12" t="s">
        <v>25</v>
      </c>
      <c r="C26" s="23" t="s">
        <v>62</v>
      </c>
    </row>
    <row r="27" spans="1:3" x14ac:dyDescent="0.2">
      <c r="A27" s="12" t="s">
        <v>26</v>
      </c>
      <c r="C27" s="19" t="s">
        <v>63</v>
      </c>
    </row>
    <row r="29" spans="1:3" x14ac:dyDescent="0.2">
      <c r="A29" s="2" t="s">
        <v>64</v>
      </c>
    </row>
    <row r="31" spans="1:3" x14ac:dyDescent="0.2">
      <c r="A31" t="s">
        <v>65</v>
      </c>
    </row>
    <row r="32" spans="1:3" x14ac:dyDescent="0.2">
      <c r="A32" t="s">
        <v>66</v>
      </c>
    </row>
    <row r="35" spans="1:1" ht="15" x14ac:dyDescent="0.25">
      <c r="A35" s="4" t="s">
        <v>67</v>
      </c>
    </row>
    <row r="37" spans="1:1" x14ac:dyDescent="0.2">
      <c r="A37" s="2" t="s">
        <v>52</v>
      </c>
    </row>
    <row r="39" spans="1:1" x14ac:dyDescent="0.2">
      <c r="A39" t="s">
        <v>68</v>
      </c>
    </row>
    <row r="40" spans="1:1" x14ac:dyDescent="0.2">
      <c r="A40" t="s">
        <v>69</v>
      </c>
    </row>
  </sheetData>
  <phoneticPr fontId="6" type="noConversion"/>
  <pageMargins left="0.75" right="0.75" top="1" bottom="1" header="0.5" footer="0.5"/>
  <pageSetup paperSize="9" orientation="portrait" r:id="rId1"/>
  <headerFooter alignWithMargins="0"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"/>
  <sheetViews>
    <sheetView topLeftCell="A13" workbookViewId="0">
      <selection activeCell="G32" sqref="G32"/>
    </sheetView>
  </sheetViews>
  <sheetFormatPr defaultRowHeight="12.75" x14ac:dyDescent="0.2"/>
  <cols>
    <col min="1" max="1" width="11.5703125" customWidth="1"/>
    <col min="3" max="3" width="10" customWidth="1"/>
    <col min="5" max="5" width="12.85546875" style="6" bestFit="1" customWidth="1"/>
    <col min="6" max="7" width="12.5703125" style="6" bestFit="1" customWidth="1"/>
  </cols>
  <sheetData>
    <row r="1" spans="1:8" x14ac:dyDescent="0.2">
      <c r="D1" s="6"/>
    </row>
    <row r="2" spans="1:8" x14ac:dyDescent="0.2">
      <c r="A2" s="12" t="s">
        <v>2</v>
      </c>
      <c r="D2" s="6"/>
      <c r="H2" s="6"/>
    </row>
    <row r="3" spans="1:8" x14ac:dyDescent="0.2">
      <c r="A3" s="12" t="s">
        <v>3</v>
      </c>
      <c r="D3" s="6"/>
      <c r="H3" s="6"/>
    </row>
    <row r="4" spans="1:8" x14ac:dyDescent="0.2">
      <c r="A4" s="12" t="s">
        <v>4</v>
      </c>
      <c r="D4" s="6"/>
      <c r="H4" s="6"/>
    </row>
    <row r="5" spans="1:8" x14ac:dyDescent="0.2">
      <c r="D5" s="6"/>
    </row>
    <row r="6" spans="1:8" x14ac:dyDescent="0.2">
      <c r="D6" s="6"/>
    </row>
    <row r="7" spans="1:8" x14ac:dyDescent="0.2">
      <c r="D7" s="6"/>
    </row>
    <row r="8" spans="1:8" x14ac:dyDescent="0.2">
      <c r="D8" s="6"/>
    </row>
    <row r="9" spans="1:8" ht="15" x14ac:dyDescent="0.25">
      <c r="A9" s="5" t="s">
        <v>70</v>
      </c>
      <c r="D9" s="6"/>
    </row>
    <row r="12" spans="1:8" ht="15" x14ac:dyDescent="0.25">
      <c r="A12" s="4" t="s">
        <v>24</v>
      </c>
      <c r="F12" s="10">
        <v>44196</v>
      </c>
      <c r="G12" s="10">
        <v>43830</v>
      </c>
    </row>
    <row r="13" spans="1:8" ht="15" x14ac:dyDescent="0.25">
      <c r="A13" s="4"/>
      <c r="F13" s="11"/>
      <c r="G13" s="11"/>
    </row>
    <row r="14" spans="1:8" ht="15" x14ac:dyDescent="0.25">
      <c r="A14" s="4"/>
      <c r="F14" s="11"/>
      <c r="G14" s="11"/>
    </row>
    <row r="15" spans="1:8" x14ac:dyDescent="0.2">
      <c r="A15" s="2" t="s">
        <v>25</v>
      </c>
    </row>
    <row r="16" spans="1:8" x14ac:dyDescent="0.2">
      <c r="A16" s="2"/>
    </row>
    <row r="17" spans="1:7" s="12" customFormat="1" x14ac:dyDescent="0.2">
      <c r="A17" s="12" t="s">
        <v>71</v>
      </c>
      <c r="E17" s="13"/>
      <c r="F17" s="13">
        <v>85000</v>
      </c>
      <c r="G17" s="13">
        <v>85000</v>
      </c>
    </row>
    <row r="18" spans="1:7" s="12" customFormat="1" x14ac:dyDescent="0.2">
      <c r="A18" s="12" t="s">
        <v>72</v>
      </c>
      <c r="E18" s="13"/>
      <c r="F18" s="13">
        <v>0</v>
      </c>
      <c r="G18" s="13">
        <v>0</v>
      </c>
    </row>
    <row r="19" spans="1:7" s="12" customFormat="1" x14ac:dyDescent="0.2">
      <c r="A19" s="12" t="s">
        <v>73</v>
      </c>
      <c r="E19" s="13"/>
      <c r="F19" s="13">
        <v>0</v>
      </c>
      <c r="G19" s="13">
        <v>0</v>
      </c>
    </row>
    <row r="20" spans="1:7" s="12" customFormat="1" x14ac:dyDescent="0.2">
      <c r="A20" s="12" t="s">
        <v>45</v>
      </c>
      <c r="E20" s="13"/>
      <c r="F20" s="13">
        <v>-4000</v>
      </c>
      <c r="G20" s="13">
        <v>-4000</v>
      </c>
    </row>
    <row r="21" spans="1:7" s="12" customFormat="1" ht="13.5" thickBot="1" x14ac:dyDescent="0.25">
      <c r="A21" s="12" t="s">
        <v>74</v>
      </c>
      <c r="E21" s="13"/>
      <c r="F21" s="14">
        <f>SUM(F17:F20)</f>
        <v>81000</v>
      </c>
      <c r="G21" s="14">
        <f>SUM(G17:G20)</f>
        <v>81000</v>
      </c>
    </row>
    <row r="22" spans="1:7" ht="13.5" thickTop="1" x14ac:dyDescent="0.2"/>
    <row r="23" spans="1:7" x14ac:dyDescent="0.2">
      <c r="A23" s="2" t="s">
        <v>26</v>
      </c>
    </row>
    <row r="24" spans="1:7" x14ac:dyDescent="0.2">
      <c r="A24" s="2"/>
    </row>
    <row r="25" spans="1:7" s="12" customFormat="1" x14ac:dyDescent="0.2">
      <c r="A25" s="12" t="s">
        <v>71</v>
      </c>
      <c r="E25" s="13"/>
      <c r="F25" s="13">
        <v>60335</v>
      </c>
      <c r="G25" s="13">
        <f>31275+17990</f>
        <v>49265</v>
      </c>
    </row>
    <row r="26" spans="1:7" s="12" customFormat="1" x14ac:dyDescent="0.2">
      <c r="A26" s="12" t="s">
        <v>72</v>
      </c>
      <c r="E26" s="13"/>
      <c r="F26" s="13">
        <f>18129+5396</f>
        <v>23525</v>
      </c>
      <c r="G26" s="13">
        <f>4903+12280</f>
        <v>17183</v>
      </c>
    </row>
    <row r="27" spans="1:7" s="12" customFormat="1" x14ac:dyDescent="0.2">
      <c r="A27" s="12" t="s">
        <v>73</v>
      </c>
      <c r="E27" s="13"/>
      <c r="F27" s="13">
        <v>0</v>
      </c>
      <c r="G27" s="13">
        <v>0</v>
      </c>
    </row>
    <row r="28" spans="1:7" s="12" customFormat="1" x14ac:dyDescent="0.2">
      <c r="A28" s="12" t="s">
        <v>45</v>
      </c>
      <c r="E28" s="13"/>
      <c r="F28" s="13">
        <f>-2870-4330</f>
        <v>-7200</v>
      </c>
      <c r="G28" s="13">
        <f>-2658-3455</f>
        <v>-6113</v>
      </c>
    </row>
    <row r="29" spans="1:7" s="12" customFormat="1" ht="13.5" thickBot="1" x14ac:dyDescent="0.25">
      <c r="A29" s="12" t="s">
        <v>74</v>
      </c>
      <c r="E29" s="13"/>
      <c r="F29" s="14">
        <f>SUM(F25:F28)</f>
        <v>76660</v>
      </c>
      <c r="G29" s="14">
        <f>SUM(G25:G28)</f>
        <v>60335</v>
      </c>
    </row>
    <row r="30" spans="1:7" s="12" customFormat="1" ht="13.5" thickTop="1" x14ac:dyDescent="0.2">
      <c r="E30" s="13"/>
      <c r="F30" s="13"/>
      <c r="G30" s="13"/>
    </row>
    <row r="31" spans="1:7" s="12" customFormat="1" x14ac:dyDescent="0.2">
      <c r="A31" s="2" t="s">
        <v>27</v>
      </c>
      <c r="E31" s="13"/>
      <c r="F31" s="13"/>
      <c r="G31" s="13"/>
    </row>
    <row r="32" spans="1:7" s="12" customFormat="1" x14ac:dyDescent="0.2">
      <c r="E32" s="13"/>
      <c r="F32" s="13"/>
      <c r="G32" s="13"/>
    </row>
    <row r="33" spans="1:7" s="12" customFormat="1" x14ac:dyDescent="0.2">
      <c r="A33" s="2" t="s">
        <v>28</v>
      </c>
      <c r="E33" s="13"/>
      <c r="F33" s="13"/>
      <c r="G33" s="13"/>
    </row>
    <row r="34" spans="1:7" s="12" customFormat="1" x14ac:dyDescent="0.2">
      <c r="E34" s="13"/>
      <c r="F34" s="13"/>
      <c r="G34" s="13"/>
    </row>
    <row r="35" spans="1:7" s="12" customFormat="1" ht="13.5" thickBot="1" x14ac:dyDescent="0.25">
      <c r="A35" s="12" t="s">
        <v>75</v>
      </c>
      <c r="E35" s="13"/>
      <c r="F35" s="20" t="s">
        <v>29</v>
      </c>
      <c r="G35" s="20" t="s">
        <v>29</v>
      </c>
    </row>
    <row r="36" spans="1:7" s="12" customFormat="1" ht="13.5" thickTop="1" x14ac:dyDescent="0.2">
      <c r="E36" s="13"/>
      <c r="F36" s="13"/>
      <c r="G36" s="13"/>
    </row>
    <row r="37" spans="1:7" x14ac:dyDescent="0.2">
      <c r="A37" s="2" t="s">
        <v>30</v>
      </c>
    </row>
    <row r="38" spans="1:7" x14ac:dyDescent="0.2">
      <c r="F38" s="11"/>
      <c r="G38" s="11"/>
    </row>
    <row r="39" spans="1:7" x14ac:dyDescent="0.2">
      <c r="A39" t="s">
        <v>76</v>
      </c>
      <c r="F39" s="6">
        <v>308</v>
      </c>
      <c r="G39" s="6">
        <v>319</v>
      </c>
    </row>
    <row r="40" spans="1:7" x14ac:dyDescent="0.2">
      <c r="A40" s="12" t="s">
        <v>77</v>
      </c>
      <c r="F40" s="6">
        <v>4463</v>
      </c>
      <c r="G40" s="6">
        <v>5645</v>
      </c>
    </row>
    <row r="41" spans="1:7" ht="13.5" thickBot="1" x14ac:dyDescent="0.25">
      <c r="A41" s="12"/>
      <c r="F41" s="9">
        <f>SUM(F39:F40)</f>
        <v>4771</v>
      </c>
      <c r="G41" s="9">
        <f>SUM(G39:G40)</f>
        <v>5964</v>
      </c>
    </row>
    <row r="42" spans="1:7" ht="13.5" thickTop="1" x14ac:dyDescent="0.2"/>
    <row r="43" spans="1:7" ht="15" x14ac:dyDescent="0.25">
      <c r="A43" s="4" t="s">
        <v>32</v>
      </c>
      <c r="D43" s="6"/>
    </row>
    <row r="44" spans="1:7" x14ac:dyDescent="0.2">
      <c r="D44" s="6"/>
    </row>
    <row r="45" spans="1:7" x14ac:dyDescent="0.2">
      <c r="A45" s="12" t="s">
        <v>78</v>
      </c>
      <c r="F45" s="6">
        <v>147299</v>
      </c>
      <c r="G45" s="6">
        <v>136789</v>
      </c>
    </row>
    <row r="46" spans="1:7" x14ac:dyDescent="0.2">
      <c r="A46" s="12" t="s">
        <v>79</v>
      </c>
      <c r="F46" s="6">
        <v>11132</v>
      </c>
      <c r="G46" s="6">
        <v>10510</v>
      </c>
    </row>
    <row r="47" spans="1:7" ht="13.5" thickBot="1" x14ac:dyDescent="0.25">
      <c r="A47" s="12" t="s">
        <v>80</v>
      </c>
      <c r="F47" s="9">
        <f>SUM(F45:F46)</f>
        <v>158431</v>
      </c>
      <c r="G47" s="9">
        <f>SUM(G45:G46)</f>
        <v>147299</v>
      </c>
    </row>
    <row r="48" spans="1:7" ht="13.5" thickTop="1" x14ac:dyDescent="0.2"/>
  </sheetData>
  <phoneticPr fontId="6" type="noConversion"/>
  <pageMargins left="0.75" right="0.75" top="1" bottom="1" header="0.5" footer="0.5"/>
  <pageSetup paperSize="9" orientation="portrait" r:id="rId1"/>
  <headerFooter alignWithMargins="0"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8"/>
  <sheetViews>
    <sheetView topLeftCell="A28" workbookViewId="0">
      <selection activeCell="G32" sqref="G32"/>
    </sheetView>
  </sheetViews>
  <sheetFormatPr defaultRowHeight="12.75" x14ac:dyDescent="0.2"/>
  <cols>
    <col min="6" max="6" width="10.7109375" bestFit="1" customWidth="1"/>
    <col min="8" max="8" width="10.7109375" bestFit="1" customWidth="1"/>
  </cols>
  <sheetData>
    <row r="1" spans="1:8" x14ac:dyDescent="0.2">
      <c r="D1" s="6"/>
      <c r="E1" s="6"/>
      <c r="F1" s="6"/>
      <c r="G1" s="6"/>
      <c r="H1" s="6"/>
    </row>
    <row r="2" spans="1:8" x14ac:dyDescent="0.2">
      <c r="A2" s="12" t="s">
        <v>2</v>
      </c>
      <c r="D2" s="6"/>
      <c r="E2" s="6"/>
      <c r="F2" s="6"/>
      <c r="G2" s="6"/>
      <c r="H2" s="6"/>
    </row>
    <row r="3" spans="1:8" x14ac:dyDescent="0.2">
      <c r="A3" s="12" t="s">
        <v>3</v>
      </c>
      <c r="D3" s="6"/>
      <c r="E3" s="6"/>
      <c r="F3" s="6"/>
      <c r="G3" s="6"/>
      <c r="H3" s="6"/>
    </row>
    <row r="4" spans="1:8" x14ac:dyDescent="0.2">
      <c r="A4" s="12" t="s">
        <v>4</v>
      </c>
      <c r="D4" s="6"/>
      <c r="E4" s="6"/>
      <c r="F4" s="6"/>
      <c r="G4" s="6"/>
      <c r="H4" s="6"/>
    </row>
    <row r="5" spans="1:8" x14ac:dyDescent="0.2">
      <c r="D5" s="6"/>
      <c r="E5" s="6"/>
      <c r="F5" s="6"/>
      <c r="G5" s="6"/>
      <c r="H5" s="6"/>
    </row>
    <row r="6" spans="1:8" x14ac:dyDescent="0.2">
      <c r="D6" s="6"/>
      <c r="E6" s="6"/>
      <c r="F6" s="6"/>
      <c r="G6" s="6"/>
      <c r="H6" s="6"/>
    </row>
    <row r="7" spans="1:8" x14ac:dyDescent="0.2">
      <c r="D7" s="6"/>
      <c r="E7" s="6"/>
      <c r="F7" s="6"/>
      <c r="G7" s="6"/>
      <c r="H7" s="6"/>
    </row>
    <row r="8" spans="1:8" x14ac:dyDescent="0.2">
      <c r="D8" s="6"/>
      <c r="E8" s="6"/>
      <c r="F8" s="6"/>
      <c r="G8" s="6"/>
      <c r="H8" s="6"/>
    </row>
    <row r="9" spans="1:8" ht="15" x14ac:dyDescent="0.25">
      <c r="A9" s="5" t="s">
        <v>81</v>
      </c>
      <c r="D9" s="6"/>
      <c r="E9" s="6"/>
      <c r="F9" s="6"/>
      <c r="G9" s="6"/>
      <c r="H9" s="6"/>
    </row>
    <row r="12" spans="1:8" x14ac:dyDescent="0.2">
      <c r="A12" s="2" t="s">
        <v>82</v>
      </c>
    </row>
    <row r="13" spans="1:8" x14ac:dyDescent="0.2">
      <c r="E13" s="28" t="s">
        <v>113</v>
      </c>
      <c r="F13" s="27"/>
      <c r="G13" s="28" t="s">
        <v>23</v>
      </c>
      <c r="H13" s="27"/>
    </row>
    <row r="14" spans="1:8" x14ac:dyDescent="0.2">
      <c r="E14" s="29"/>
      <c r="F14" s="29"/>
      <c r="G14" s="29"/>
      <c r="H14" s="29"/>
    </row>
    <row r="15" spans="1:8" x14ac:dyDescent="0.2">
      <c r="E15" s="17"/>
      <c r="F15" s="15"/>
      <c r="G15" s="25"/>
      <c r="H15" s="24"/>
    </row>
    <row r="16" spans="1:8" x14ac:dyDescent="0.2">
      <c r="E16" s="17"/>
      <c r="F16" s="15"/>
      <c r="G16" s="25"/>
      <c r="H16" s="24"/>
    </row>
    <row r="17" spans="1:8" x14ac:dyDescent="0.2">
      <c r="A17" s="2" t="s">
        <v>46</v>
      </c>
      <c r="E17" s="17"/>
      <c r="F17" s="15"/>
      <c r="G17" s="25"/>
      <c r="H17" s="24"/>
    </row>
    <row r="18" spans="1:8" x14ac:dyDescent="0.2">
      <c r="E18" s="17"/>
      <c r="F18" s="15"/>
      <c r="G18" s="25"/>
      <c r="H18" s="24"/>
    </row>
    <row r="19" spans="1:8" x14ac:dyDescent="0.2">
      <c r="A19" s="12" t="s">
        <v>83</v>
      </c>
      <c r="E19" s="17"/>
      <c r="F19" s="6">
        <v>24000</v>
      </c>
      <c r="G19" s="25"/>
      <c r="H19" s="6">
        <v>24000</v>
      </c>
    </row>
    <row r="20" spans="1:8" x14ac:dyDescent="0.2">
      <c r="A20" s="12" t="s">
        <v>84</v>
      </c>
      <c r="E20" s="17"/>
      <c r="F20" s="6">
        <v>0</v>
      </c>
      <c r="G20" s="25"/>
      <c r="H20" s="6">
        <v>242</v>
      </c>
    </row>
    <row r="21" spans="1:8" x14ac:dyDescent="0.2">
      <c r="A21" s="12" t="s">
        <v>85</v>
      </c>
      <c r="E21" s="17"/>
      <c r="F21" s="6">
        <v>0</v>
      </c>
      <c r="G21" s="25"/>
      <c r="H21" s="6">
        <v>2620</v>
      </c>
    </row>
    <row r="22" spans="1:8" ht="13.5" thickBot="1" x14ac:dyDescent="0.25">
      <c r="E22" s="17"/>
      <c r="F22" s="9">
        <f>SUM(F19:F21)</f>
        <v>24000</v>
      </c>
      <c r="G22" s="25"/>
      <c r="H22" s="9">
        <f>SUM(H19:H21)</f>
        <v>26862</v>
      </c>
    </row>
    <row r="23" spans="1:8" ht="13.5" thickTop="1" x14ac:dyDescent="0.2">
      <c r="E23" s="17"/>
      <c r="F23" s="6"/>
      <c r="G23" s="25"/>
      <c r="H23" s="6"/>
    </row>
    <row r="24" spans="1:8" x14ac:dyDescent="0.2">
      <c r="A24" s="2" t="s">
        <v>47</v>
      </c>
      <c r="E24" s="17"/>
      <c r="F24" s="15"/>
      <c r="G24" s="25"/>
      <c r="H24" s="24"/>
    </row>
    <row r="25" spans="1:8" x14ac:dyDescent="0.2">
      <c r="E25" s="17"/>
      <c r="F25" s="15"/>
      <c r="G25" s="25"/>
      <c r="H25" s="24"/>
    </row>
    <row r="26" spans="1:8" x14ac:dyDescent="0.2">
      <c r="A26" s="12" t="s">
        <v>86</v>
      </c>
      <c r="E26" s="17"/>
      <c r="F26" s="6">
        <v>2452</v>
      </c>
      <c r="G26" s="25"/>
      <c r="H26" s="6">
        <v>895</v>
      </c>
    </row>
    <row r="27" spans="1:8" ht="13.5" thickBot="1" x14ac:dyDescent="0.25">
      <c r="A27" s="12"/>
      <c r="E27" s="17"/>
      <c r="F27" s="9">
        <f>SUM(F26:F26)</f>
        <v>2452</v>
      </c>
      <c r="G27" s="25"/>
      <c r="H27" s="9">
        <f>SUM(H26:H26)</f>
        <v>895</v>
      </c>
    </row>
    <row r="28" spans="1:8" ht="13.5" thickTop="1" x14ac:dyDescent="0.2">
      <c r="E28" s="17"/>
      <c r="F28" s="15"/>
      <c r="G28" s="25"/>
      <c r="H28" s="24"/>
    </row>
    <row r="29" spans="1:8" x14ac:dyDescent="0.2">
      <c r="A29" s="2" t="s">
        <v>48</v>
      </c>
    </row>
    <row r="30" spans="1:8" x14ac:dyDescent="0.2">
      <c r="A30" s="2"/>
    </row>
    <row r="31" spans="1:8" x14ac:dyDescent="0.2">
      <c r="A31" s="12" t="s">
        <v>87</v>
      </c>
      <c r="E31" s="6"/>
      <c r="F31" s="6">
        <v>14494</v>
      </c>
      <c r="G31" s="6"/>
      <c r="H31" s="6">
        <v>17613</v>
      </c>
    </row>
    <row r="32" spans="1:8" x14ac:dyDescent="0.2">
      <c r="A32" s="12" t="s">
        <v>88</v>
      </c>
      <c r="E32" s="6"/>
      <c r="F32" s="6">
        <v>52502</v>
      </c>
      <c r="G32" s="6"/>
      <c r="H32" s="6">
        <v>26246</v>
      </c>
    </row>
    <row r="33" spans="1:8" x14ac:dyDescent="0.2">
      <c r="A33" s="12" t="s">
        <v>89</v>
      </c>
      <c r="E33" s="6"/>
      <c r="F33" s="6">
        <v>0</v>
      </c>
      <c r="G33" s="6"/>
      <c r="H33" s="6">
        <v>0</v>
      </c>
    </row>
    <row r="34" spans="1:8" ht="13.5" thickBot="1" x14ac:dyDescent="0.25">
      <c r="E34" s="6"/>
      <c r="F34" s="9">
        <f>SUM(F31:F33)</f>
        <v>66996</v>
      </c>
      <c r="G34" s="6"/>
      <c r="H34" s="9">
        <f>SUM(H31:H33)</f>
        <v>43859</v>
      </c>
    </row>
    <row r="35" spans="1:8" ht="13.5" thickTop="1" x14ac:dyDescent="0.2">
      <c r="E35" s="6"/>
      <c r="F35" s="6"/>
      <c r="G35" s="6"/>
      <c r="H35" s="6"/>
    </row>
    <row r="36" spans="1:8" x14ac:dyDescent="0.2">
      <c r="A36" s="2" t="s">
        <v>49</v>
      </c>
      <c r="E36" s="6"/>
      <c r="F36" s="6"/>
      <c r="G36" s="6"/>
      <c r="H36" s="6"/>
    </row>
    <row r="37" spans="1:8" x14ac:dyDescent="0.2">
      <c r="A37" s="2"/>
      <c r="E37" s="6"/>
      <c r="F37" s="6"/>
      <c r="G37" s="6"/>
      <c r="H37" s="6"/>
    </row>
    <row r="38" spans="1:8" x14ac:dyDescent="0.2">
      <c r="A38" s="12" t="s">
        <v>90</v>
      </c>
      <c r="E38" s="6"/>
      <c r="F38" s="6">
        <v>312</v>
      </c>
      <c r="G38" s="6"/>
      <c r="H38" s="6">
        <v>125</v>
      </c>
    </row>
    <row r="39" spans="1:8" x14ac:dyDescent="0.2">
      <c r="A39" s="12" t="s">
        <v>91</v>
      </c>
      <c r="E39" s="6"/>
      <c r="F39" s="6">
        <v>1328</v>
      </c>
      <c r="G39" s="6"/>
      <c r="H39" s="6">
        <v>66</v>
      </c>
    </row>
    <row r="40" spans="1:8" x14ac:dyDescent="0.2">
      <c r="A40" s="12" t="s">
        <v>92</v>
      </c>
      <c r="E40" s="6"/>
      <c r="F40" s="6">
        <v>634</v>
      </c>
      <c r="G40" s="6"/>
      <c r="H40" s="6">
        <v>552</v>
      </c>
    </row>
    <row r="41" spans="1:8" x14ac:dyDescent="0.2">
      <c r="A41" s="12" t="s">
        <v>93</v>
      </c>
      <c r="E41" s="6"/>
      <c r="F41" s="6">
        <v>0</v>
      </c>
      <c r="G41" s="6"/>
      <c r="H41" s="6">
        <v>0</v>
      </c>
    </row>
    <row r="42" spans="1:8" x14ac:dyDescent="0.2">
      <c r="A42" s="12" t="s">
        <v>94</v>
      </c>
      <c r="E42" s="6"/>
      <c r="F42" s="6">
        <v>11701</v>
      </c>
      <c r="G42" s="6"/>
      <c r="H42" s="6">
        <v>4064</v>
      </c>
    </row>
    <row r="43" spans="1:8" ht="13.5" thickBot="1" x14ac:dyDescent="0.25">
      <c r="E43" s="6"/>
      <c r="F43" s="9">
        <f>SUM(F38:F42)</f>
        <v>13975</v>
      </c>
      <c r="G43" s="6"/>
      <c r="H43" s="9">
        <f>SUM(H38:H42)</f>
        <v>4807</v>
      </c>
    </row>
    <row r="44" spans="1:8" ht="13.5" thickTop="1" x14ac:dyDescent="0.2">
      <c r="E44" s="6"/>
      <c r="F44" s="6"/>
      <c r="G44" s="6"/>
      <c r="H44" s="6"/>
    </row>
    <row r="45" spans="1:8" x14ac:dyDescent="0.2">
      <c r="A45" s="2" t="s">
        <v>50</v>
      </c>
      <c r="E45" s="6"/>
      <c r="F45" s="6"/>
      <c r="G45" s="6"/>
      <c r="H45" s="6"/>
    </row>
    <row r="46" spans="1:8" x14ac:dyDescent="0.2">
      <c r="A46" s="2"/>
      <c r="E46" s="6"/>
      <c r="F46" s="6"/>
      <c r="G46" s="6"/>
      <c r="H46" s="6"/>
    </row>
    <row r="47" spans="1:8" x14ac:dyDescent="0.2">
      <c r="A47" s="12" t="s">
        <v>95</v>
      </c>
      <c r="E47" s="6"/>
      <c r="F47" s="6">
        <v>299</v>
      </c>
      <c r="G47" s="6"/>
      <c r="H47" s="6">
        <v>226</v>
      </c>
    </row>
    <row r="48" spans="1:8" x14ac:dyDescent="0.2">
      <c r="A48" s="12" t="s">
        <v>96</v>
      </c>
      <c r="E48" s="6"/>
      <c r="F48" s="6">
        <v>65</v>
      </c>
      <c r="G48" s="6"/>
      <c r="H48" s="6">
        <v>208</v>
      </c>
    </row>
    <row r="49" spans="1:8" x14ac:dyDescent="0.2">
      <c r="A49" s="12" t="s">
        <v>97</v>
      </c>
      <c r="E49" s="6"/>
      <c r="F49" s="6">
        <v>875</v>
      </c>
      <c r="G49" s="6"/>
      <c r="H49" s="6">
        <v>1024</v>
      </c>
    </row>
    <row r="50" spans="1:8" x14ac:dyDescent="0.2">
      <c r="A50" s="12" t="s">
        <v>98</v>
      </c>
      <c r="E50" s="6"/>
      <c r="F50" s="6">
        <v>0</v>
      </c>
      <c r="G50" s="6"/>
      <c r="H50" s="6">
        <v>681</v>
      </c>
    </row>
    <row r="51" spans="1:8" x14ac:dyDescent="0.2">
      <c r="A51" s="12" t="s">
        <v>99</v>
      </c>
      <c r="F51" s="6">
        <v>0</v>
      </c>
      <c r="H51" s="6">
        <v>0</v>
      </c>
    </row>
    <row r="52" spans="1:8" x14ac:dyDescent="0.2">
      <c r="A52" s="12" t="s">
        <v>100</v>
      </c>
      <c r="F52" s="6">
        <v>94</v>
      </c>
      <c r="H52" s="6">
        <v>25</v>
      </c>
    </row>
    <row r="53" spans="1:8" ht="13.5" thickBot="1" x14ac:dyDescent="0.25">
      <c r="E53" s="6"/>
      <c r="F53" s="9">
        <f>SUM(F47:F52)</f>
        <v>1333</v>
      </c>
      <c r="G53" s="6"/>
      <c r="H53" s="9">
        <f>SUM(H47:H52)</f>
        <v>2164</v>
      </c>
    </row>
    <row r="54" spans="1:8" ht="13.5" thickTop="1" x14ac:dyDescent="0.2">
      <c r="E54" s="6"/>
      <c r="F54" s="6"/>
      <c r="G54" s="6"/>
      <c r="H54" s="6"/>
    </row>
    <row r="55" spans="1:8" x14ac:dyDescent="0.2">
      <c r="A55" s="2" t="s">
        <v>52</v>
      </c>
    </row>
    <row r="57" spans="1:8" ht="13.5" thickBot="1" x14ac:dyDescent="0.25">
      <c r="A57" s="12" t="s">
        <v>101</v>
      </c>
      <c r="F57" s="21">
        <v>175</v>
      </c>
      <c r="H57" s="21">
        <v>175</v>
      </c>
    </row>
    <row r="58" spans="1:8" ht="13.5" thickTop="1" x14ac:dyDescent="0.2"/>
  </sheetData>
  <mergeCells count="4">
    <mergeCell ref="G13:H13"/>
    <mergeCell ref="E13:F13"/>
    <mergeCell ref="E14:F14"/>
    <mergeCell ref="G14:H14"/>
  </mergeCells>
  <phoneticPr fontId="6" type="noConversion"/>
  <pageMargins left="0.75" right="0.75" top="1" bottom="1" header="0.5" footer="0.5"/>
  <pageSetup paperSize="9" scale="97" orientation="portrait" r:id="rId1"/>
  <headerFooter alignWithMargins="0"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9"/>
  <sheetViews>
    <sheetView topLeftCell="A22" workbookViewId="0">
      <selection activeCell="G32" sqref="G32"/>
    </sheetView>
  </sheetViews>
  <sheetFormatPr defaultRowHeight="12.75" x14ac:dyDescent="0.2"/>
  <cols>
    <col min="1" max="1" width="3.7109375" customWidth="1"/>
    <col min="7" max="7" width="17.5703125" customWidth="1"/>
    <col min="8" max="8" width="10.7109375" style="6" bestFit="1" customWidth="1"/>
  </cols>
  <sheetData>
    <row r="1" spans="1:7" x14ac:dyDescent="0.2">
      <c r="D1" s="6"/>
      <c r="E1" s="6"/>
      <c r="F1" s="6"/>
      <c r="G1" s="6"/>
    </row>
    <row r="2" spans="1:7" x14ac:dyDescent="0.2">
      <c r="A2" s="12" t="s">
        <v>2</v>
      </c>
      <c r="D2" s="6"/>
      <c r="E2" s="6"/>
      <c r="F2" s="6"/>
      <c r="G2" s="6"/>
    </row>
    <row r="3" spans="1:7" x14ac:dyDescent="0.2">
      <c r="A3" s="12" t="s">
        <v>3</v>
      </c>
      <c r="D3" s="6"/>
      <c r="E3" s="6"/>
      <c r="F3" s="6"/>
      <c r="G3" s="6"/>
    </row>
    <row r="4" spans="1:7" x14ac:dyDescent="0.2">
      <c r="A4" s="12" t="s">
        <v>4</v>
      </c>
      <c r="D4" s="6"/>
      <c r="E4" s="6"/>
      <c r="F4" s="6"/>
      <c r="G4" s="6"/>
    </row>
    <row r="5" spans="1:7" x14ac:dyDescent="0.2">
      <c r="D5" s="6"/>
      <c r="E5" s="6"/>
      <c r="F5" s="6"/>
      <c r="G5" s="6"/>
    </row>
    <row r="6" spans="1:7" x14ac:dyDescent="0.2">
      <c r="D6" s="6"/>
      <c r="E6" s="6"/>
      <c r="F6" s="6"/>
      <c r="G6" s="6"/>
    </row>
    <row r="7" spans="1:7" x14ac:dyDescent="0.2">
      <c r="D7" s="6"/>
      <c r="E7" s="6"/>
      <c r="F7" s="6"/>
      <c r="G7" s="6"/>
    </row>
    <row r="8" spans="1:7" x14ac:dyDescent="0.2">
      <c r="D8" s="6"/>
      <c r="E8" s="6"/>
      <c r="F8" s="6"/>
      <c r="G8" s="6"/>
    </row>
    <row r="9" spans="1:7" ht="15" x14ac:dyDescent="0.25">
      <c r="A9" s="4" t="s">
        <v>115</v>
      </c>
    </row>
    <row r="13" spans="1:7" x14ac:dyDescent="0.2">
      <c r="A13" s="12" t="s">
        <v>102</v>
      </c>
      <c r="G13" t="s">
        <v>103</v>
      </c>
    </row>
    <row r="15" spans="1:7" x14ac:dyDescent="0.2">
      <c r="A15" s="12" t="s">
        <v>104</v>
      </c>
      <c r="G15" t="s">
        <v>105</v>
      </c>
    </row>
    <row r="17" spans="1:7" x14ac:dyDescent="0.2">
      <c r="A17" t="s">
        <v>106</v>
      </c>
      <c r="G17" t="s">
        <v>107</v>
      </c>
    </row>
    <row r="19" spans="1:7" x14ac:dyDescent="0.2">
      <c r="A19" s="12" t="s">
        <v>108</v>
      </c>
      <c r="G19" t="s">
        <v>109</v>
      </c>
    </row>
    <row r="21" spans="1:7" x14ac:dyDescent="0.2">
      <c r="A21" s="12" t="s">
        <v>110</v>
      </c>
      <c r="G21" s="12" t="s">
        <v>109</v>
      </c>
    </row>
    <row r="36" spans="1:7" x14ac:dyDescent="0.2">
      <c r="A36" t="s">
        <v>111</v>
      </c>
    </row>
    <row r="38" spans="1:7" x14ac:dyDescent="0.2">
      <c r="A38" s="12" t="s">
        <v>116</v>
      </c>
    </row>
    <row r="41" spans="1:7" x14ac:dyDescent="0.2">
      <c r="A41" s="12" t="s">
        <v>102</v>
      </c>
      <c r="G41" t="s">
        <v>103</v>
      </c>
    </row>
    <row r="43" spans="1:7" x14ac:dyDescent="0.2">
      <c r="A43" s="12" t="s">
        <v>104</v>
      </c>
      <c r="G43" t="s">
        <v>105</v>
      </c>
    </row>
    <row r="45" spans="1:7" x14ac:dyDescent="0.2">
      <c r="A45" t="s">
        <v>106</v>
      </c>
      <c r="G45" t="s">
        <v>107</v>
      </c>
    </row>
    <row r="47" spans="1:7" x14ac:dyDescent="0.2">
      <c r="A47" s="12" t="s">
        <v>108</v>
      </c>
      <c r="G47" t="s">
        <v>109</v>
      </c>
    </row>
    <row r="49" spans="1:7" x14ac:dyDescent="0.2">
      <c r="A49" s="12" t="s">
        <v>110</v>
      </c>
      <c r="G49" s="12" t="s">
        <v>109</v>
      </c>
    </row>
  </sheetData>
  <phoneticPr fontId="6" type="noConversion"/>
  <pageMargins left="0.75" right="0.75" top="1" bottom="1" header="0.5" footer="0.5"/>
  <pageSetup paperSize="9" orientation="portrait" r:id="rId1"/>
  <headerFooter alignWithMargins="0"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</vt:i4>
      </vt:variant>
    </vt:vector>
  </HeadingPairs>
  <TitlesOfParts>
    <vt:vector size="9" baseType="lpstr">
      <vt:lpstr>Titelpagina</vt:lpstr>
      <vt:lpstr>Inhoudsopgave</vt:lpstr>
      <vt:lpstr>Balans</vt:lpstr>
      <vt:lpstr>W&amp;V</vt:lpstr>
      <vt:lpstr>Grondslagen</vt:lpstr>
      <vt:lpstr>Toelichtingen op de balans</vt:lpstr>
      <vt:lpstr>Toelichtingen W&amp;V</vt:lpstr>
      <vt:lpstr>Bestuur</vt:lpstr>
      <vt:lpstr>'Toelichtingen op de balans'!Afdrukbereik</vt:lpstr>
    </vt:vector>
  </TitlesOfParts>
  <Manager/>
  <Company>Bejo Zaden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Klaas Molenaar</dc:creator>
  <cp:keywords/>
  <dc:description/>
  <cp:lastModifiedBy>Peter</cp:lastModifiedBy>
  <cp:revision/>
  <cp:lastPrinted>2021-11-25T14:38:00Z</cp:lastPrinted>
  <dcterms:created xsi:type="dcterms:W3CDTF">2001-08-21T07:38:08Z</dcterms:created>
  <dcterms:modified xsi:type="dcterms:W3CDTF">2021-11-25T14:38:01Z</dcterms:modified>
  <cp:category/>
  <cp:contentStatus/>
</cp:coreProperties>
</file>